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GISN (SubNational)\DOING BUSINESS SUBNATIONAL\POLAND\Website\Simulator\"/>
    </mc:Choice>
  </mc:AlternateContent>
  <bookViews>
    <workbookView xWindow="0" yWindow="0" windowWidth="28800" windowHeight="12435"/>
  </bookViews>
  <sheets>
    <sheet name="Simulator" sheetId="2" r:id="rId1"/>
  </sheets>
  <definedNames>
    <definedName name="_xlnm._FilterDatabase" localSheetId="0" hidden="1">Simulator!$A$4:$AD$4</definedName>
  </definedNames>
  <calcPr calcId="152511"/>
</workbook>
</file>

<file path=xl/calcChain.xml><?xml version="1.0" encoding="utf-8"?>
<calcChain xmlns="http://schemas.openxmlformats.org/spreadsheetml/2006/main">
  <c r="I6" i="2" l="1"/>
  <c r="O6" i="2"/>
  <c r="U6" i="2"/>
  <c r="AA6" i="2"/>
  <c r="AB6" i="2" s="1"/>
  <c r="I7" i="2"/>
  <c r="J7" i="2" s="1"/>
  <c r="O7" i="2"/>
  <c r="P7" i="2" s="1"/>
  <c r="U7" i="2"/>
  <c r="V7" i="2" s="1"/>
  <c r="AA7" i="2"/>
  <c r="I8" i="2"/>
  <c r="O8" i="2"/>
  <c r="P8" i="2" s="1"/>
  <c r="U8" i="2"/>
  <c r="V8" i="2" s="1"/>
  <c r="AA8" i="2"/>
  <c r="AB8" i="2" s="1"/>
  <c r="I9" i="2"/>
  <c r="O9" i="2"/>
  <c r="P9" i="2" s="1"/>
  <c r="U9" i="2"/>
  <c r="V9" i="2" s="1"/>
  <c r="AA9" i="2"/>
  <c r="I10" i="2"/>
  <c r="O10" i="2"/>
  <c r="U10" i="2"/>
  <c r="V10" i="2" s="1"/>
  <c r="AA10" i="2"/>
  <c r="AB10" i="2" s="1"/>
  <c r="I11" i="2"/>
  <c r="J11" i="2" s="1"/>
  <c r="O11" i="2"/>
  <c r="P11" i="2" s="1"/>
  <c r="U11" i="2"/>
  <c r="V11" i="2" s="1"/>
  <c r="AA11" i="2"/>
  <c r="I12" i="2"/>
  <c r="O12" i="2"/>
  <c r="P12" i="2" s="1"/>
  <c r="U12" i="2"/>
  <c r="V12" i="2" s="1"/>
  <c r="AA12" i="2"/>
  <c r="AB12" i="2" s="1"/>
  <c r="I13" i="2"/>
  <c r="O13" i="2"/>
  <c r="P13" i="2" s="1"/>
  <c r="U13" i="2"/>
  <c r="V13" i="2" s="1"/>
  <c r="AA13" i="2"/>
  <c r="I14" i="2"/>
  <c r="O14" i="2"/>
  <c r="P14" i="2" s="1"/>
  <c r="U14" i="2"/>
  <c r="V14" i="2" s="1"/>
  <c r="AA14" i="2"/>
  <c r="AB14" i="2" s="1"/>
  <c r="I15" i="2"/>
  <c r="O15" i="2"/>
  <c r="P15" i="2" s="1"/>
  <c r="U15" i="2"/>
  <c r="V15" i="2" s="1"/>
  <c r="AA15" i="2"/>
  <c r="I16" i="2"/>
  <c r="J16" i="2" s="1"/>
  <c r="O16" i="2"/>
  <c r="P16" i="2" s="1"/>
  <c r="U16" i="2"/>
  <c r="V16" i="2" s="1"/>
  <c r="AA16" i="2"/>
  <c r="AB16" i="2" s="1"/>
  <c r="I17" i="2"/>
  <c r="O17" i="2"/>
  <c r="P17" i="2" s="1"/>
  <c r="U17" i="2"/>
  <c r="V17" i="2" s="1"/>
  <c r="AA17" i="2"/>
  <c r="I18" i="2"/>
  <c r="O18" i="2"/>
  <c r="P18" i="2" s="1"/>
  <c r="U18" i="2"/>
  <c r="AA18" i="2"/>
  <c r="I19" i="2"/>
  <c r="O19" i="2"/>
  <c r="P19" i="2" s="1"/>
  <c r="U19" i="2"/>
  <c r="V19" i="2" s="1"/>
  <c r="AA19" i="2"/>
  <c r="I20" i="2"/>
  <c r="J20" i="2" s="1"/>
  <c r="O20" i="2"/>
  <c r="P20" i="2" s="1"/>
  <c r="U20" i="2"/>
  <c r="V20" i="2" s="1"/>
  <c r="AA20" i="2"/>
  <c r="AB20" i="2" s="1"/>
  <c r="I21" i="2"/>
  <c r="O21" i="2"/>
  <c r="P21" i="2" s="1"/>
  <c r="U21" i="2"/>
  <c r="V21" i="2" s="1"/>
  <c r="AA21" i="2"/>
  <c r="I22" i="2"/>
  <c r="J22" i="2" s="1"/>
  <c r="O22" i="2"/>
  <c r="U22" i="2"/>
  <c r="V22" i="2" s="1"/>
  <c r="AA22" i="2"/>
  <c r="AB22" i="2" s="1"/>
  <c r="I5" i="2"/>
  <c r="O5" i="2"/>
  <c r="P5" i="2" s="1"/>
  <c r="U5" i="2"/>
  <c r="V5" i="2" s="1"/>
  <c r="AA5" i="2"/>
  <c r="AB21" i="2"/>
  <c r="AB5" i="2"/>
  <c r="AB15" i="2"/>
  <c r="AB13" i="2"/>
  <c r="AB17" i="2"/>
  <c r="AB18" i="2"/>
  <c r="AB19" i="2"/>
  <c r="AB7" i="2"/>
  <c r="AB11" i="2"/>
  <c r="AB9" i="2"/>
  <c r="J6" i="2"/>
  <c r="J15" i="2"/>
  <c r="J18" i="2"/>
  <c r="V6" i="2"/>
  <c r="V18" i="2"/>
  <c r="P6" i="2"/>
  <c r="P22" i="2"/>
  <c r="P10" i="2"/>
  <c r="C5" i="2" l="1"/>
  <c r="C15" i="2"/>
  <c r="C7" i="2"/>
  <c r="C20" i="2"/>
  <c r="C18" i="2"/>
  <c r="C14" i="2"/>
  <c r="C12" i="2"/>
  <c r="C10" i="2"/>
  <c r="C8" i="2"/>
  <c r="C19" i="2"/>
  <c r="J13" i="2"/>
  <c r="C13" i="2"/>
  <c r="C17" i="2"/>
  <c r="J9" i="2"/>
  <c r="C9" i="2"/>
  <c r="J21" i="2"/>
  <c r="C21" i="2"/>
  <c r="C11" i="2"/>
  <c r="C22" i="2"/>
  <c r="AC20" i="2"/>
  <c r="J5" i="2"/>
  <c r="C16" i="2"/>
  <c r="C6" i="2"/>
  <c r="D6" i="2" s="1"/>
  <c r="J12" i="2"/>
  <c r="W5" i="2"/>
  <c r="AC9" i="2"/>
  <c r="Q19" i="2"/>
  <c r="W20" i="2"/>
  <c r="W15" i="2"/>
  <c r="Q17" i="2"/>
  <c r="Q9" i="2"/>
  <c r="Q18" i="2"/>
  <c r="Q20" i="2"/>
  <c r="W18" i="2"/>
  <c r="W12" i="2"/>
  <c r="W21" i="2"/>
  <c r="AC12" i="2"/>
  <c r="AC13" i="2"/>
  <c r="Q7" i="2"/>
  <c r="Q12" i="2"/>
  <c r="W11" i="2"/>
  <c r="W7" i="2"/>
  <c r="J10" i="2"/>
  <c r="J8" i="2"/>
  <c r="J17" i="2"/>
  <c r="J14" i="2"/>
  <c r="AC10" i="2"/>
  <c r="AC11" i="2"/>
  <c r="AC19" i="2"/>
  <c r="AC16" i="2"/>
  <c r="Q21" i="2"/>
  <c r="Q22" i="2"/>
  <c r="Q16" i="2"/>
  <c r="Q8" i="2"/>
  <c r="W19" i="2"/>
  <c r="W14" i="2"/>
  <c r="W10" i="2"/>
  <c r="W6" i="2"/>
  <c r="AC14" i="2"/>
  <c r="AC7" i="2"/>
  <c r="AC18" i="2"/>
  <c r="AC15" i="2"/>
  <c r="Q10" i="2"/>
  <c r="Q11" i="2"/>
  <c r="Q15" i="2"/>
  <c r="Q6" i="2"/>
  <c r="W17" i="2"/>
  <c r="W13" i="2"/>
  <c r="W9" i="2"/>
  <c r="W22" i="2"/>
  <c r="AC6" i="2"/>
  <c r="AC8" i="2"/>
  <c r="AC22" i="2"/>
  <c r="AC17" i="2"/>
  <c r="AC5" i="2"/>
  <c r="Q5" i="2"/>
  <c r="Q13" i="2"/>
  <c r="Q14" i="2"/>
  <c r="W16" i="2"/>
  <c r="W8" i="2"/>
  <c r="AC21" i="2"/>
  <c r="J19" i="2"/>
  <c r="K22" i="2" l="1"/>
  <c r="D20" i="2"/>
  <c r="D17" i="2"/>
  <c r="D16" i="2"/>
  <c r="D11" i="2"/>
  <c r="D8" i="2"/>
  <c r="D5" i="2"/>
  <c r="D10" i="2"/>
  <c r="K14" i="2"/>
  <c r="D21" i="2"/>
  <c r="K17" i="2"/>
  <c r="K7" i="2"/>
  <c r="K8" i="2"/>
  <c r="D14" i="2"/>
  <c r="K10" i="2"/>
  <c r="K20" i="2"/>
  <c r="K16" i="2"/>
  <c r="K9" i="2"/>
  <c r="K19" i="2"/>
  <c r="K18" i="2"/>
  <c r="K13" i="2"/>
  <c r="D7" i="2"/>
  <c r="K12" i="2"/>
  <c r="K5" i="2"/>
  <c r="K21" i="2"/>
  <c r="D15" i="2"/>
  <c r="K11" i="2"/>
  <c r="D12" i="2"/>
  <c r="K6" i="2"/>
  <c r="K15" i="2"/>
  <c r="D19" i="2"/>
  <c r="D13" i="2"/>
  <c r="D22" i="2"/>
  <c r="D9" i="2"/>
  <c r="D18" i="2"/>
</calcChain>
</file>

<file path=xl/sharedStrings.xml><?xml version="1.0" encoding="utf-8"?>
<sst xmlns="http://schemas.openxmlformats.org/spreadsheetml/2006/main" count="71" uniqueCount="57">
  <si>
    <t>GLOBAL FRONTIER</t>
  </si>
  <si>
    <t>Procedures (number)</t>
  </si>
  <si>
    <t>Ease of starting a business (rank)</t>
  </si>
  <si>
    <t>Ease of registering property (rank)</t>
  </si>
  <si>
    <t>Starting a Business</t>
  </si>
  <si>
    <t>Dealing with Construction Permits</t>
  </si>
  <si>
    <t>Registering Property</t>
  </si>
  <si>
    <t xml:space="preserve">Poznań </t>
  </si>
  <si>
    <t xml:space="preserve">Gdańsk </t>
  </si>
  <si>
    <t xml:space="preserve">Olsztyn </t>
  </si>
  <si>
    <t xml:space="preserve">Białystok </t>
  </si>
  <si>
    <t xml:space="preserve">Opole </t>
  </si>
  <si>
    <t xml:space="preserve">Wrocław </t>
  </si>
  <si>
    <t xml:space="preserve">Kraków </t>
  </si>
  <si>
    <t xml:space="preserve">Lublin </t>
  </si>
  <si>
    <t>Bydgoszcz</t>
  </si>
  <si>
    <t xml:space="preserve">Katowice </t>
  </si>
  <si>
    <t xml:space="preserve">Łódź </t>
  </si>
  <si>
    <t xml:space="preserve">Warsaw </t>
  </si>
  <si>
    <t xml:space="preserve">Toruń </t>
  </si>
  <si>
    <t>Gorzów Wielkopolski</t>
  </si>
  <si>
    <t xml:space="preserve">Zielona Góra </t>
  </si>
  <si>
    <t>Kielce</t>
  </si>
  <si>
    <t xml:space="preserve">Rzeszów </t>
  </si>
  <si>
    <t xml:space="preserve">Szczecin </t>
  </si>
  <si>
    <t>WORST PERFORMANCE</t>
  </si>
  <si>
    <t>Enforcing Contracts</t>
  </si>
  <si>
    <t>Aggregate ease of Doing Business (4 indicators) (rank)</t>
  </si>
  <si>
    <t>Aggegate distance to the frontier (4 indicators)</t>
  </si>
  <si>
    <t>Time 
(days)</t>
  </si>
  <si>
    <t>Cost 
(% of income per capita)</t>
  </si>
  <si>
    <t>Paid-in Min. Capital 
(% of income per capita)</t>
  </si>
  <si>
    <t>Distance to the frontier 
(5 decimals)</t>
  </si>
  <si>
    <t>Distance to the frontier 
(2 decimals)</t>
  </si>
  <si>
    <t>Cost 
(% of warehouse per capita)</t>
  </si>
  <si>
    <t>Ease of construction 
(rank)</t>
  </si>
  <si>
    <t>Cost 
(% of property value)</t>
  </si>
  <si>
    <t>Cost 
(% of claim)</t>
  </si>
  <si>
    <t>City</t>
  </si>
  <si>
    <t>Voivodeship</t>
  </si>
  <si>
    <t>Podlaskie</t>
  </si>
  <si>
    <t>Kujawsko-Pomorskie</t>
  </si>
  <si>
    <t>Pomorskie</t>
  </si>
  <si>
    <t>Lubuskie</t>
  </si>
  <si>
    <t>Śląskie</t>
  </si>
  <si>
    <t>Świętokrzyskie</t>
  </si>
  <si>
    <t>Małopolskie</t>
  </si>
  <si>
    <t>Łódzkie</t>
  </si>
  <si>
    <t>Lubelskie</t>
  </si>
  <si>
    <t>Warmińsko-Mazurskie</t>
  </si>
  <si>
    <t>Opolskie</t>
  </si>
  <si>
    <t>Wielkopolskie</t>
  </si>
  <si>
    <t>Podkarpackie</t>
  </si>
  <si>
    <t>Zachodniopomorskie</t>
  </si>
  <si>
    <t>Dolnośląskie</t>
  </si>
  <si>
    <t>Mazowieckie</t>
  </si>
  <si>
    <t>Ease of enforcing contracts (rank)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</si>
</sst>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_(* #,##0.0_);_(* \(#,##0.0\);_(* &quot;-&quot;??_);_(@_)"/>
    <numFmt numFmtId="168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5" fillId="0" borderId="0" xfId="0" applyFont="1"/>
    <xf numFmtId="0" fontId="5" fillId="2" borderId="0" xfId="0" applyFont="1" applyFill="1" applyProtection="1">
      <protection locked="0"/>
    </xf>
    <xf numFmtId="0" fontId="6" fillId="4" borderId="1" xfId="0" applyFont="1" applyFill="1" applyBorder="1"/>
    <xf numFmtId="0" fontId="6" fillId="4" borderId="2" xfId="0" applyFont="1" applyFill="1" applyBorder="1"/>
    <xf numFmtId="164" fontId="5" fillId="4" borderId="3" xfId="1" applyNumberFormat="1" applyFont="1" applyFill="1" applyBorder="1" applyProtection="1"/>
    <xf numFmtId="164" fontId="5" fillId="4" borderId="0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/>
    <xf numFmtId="0" fontId="6" fillId="4" borderId="5" xfId="0" applyFont="1" applyFill="1" applyBorder="1"/>
    <xf numFmtId="164" fontId="5" fillId="4" borderId="20" xfId="1" applyNumberFormat="1" applyFont="1" applyFill="1" applyBorder="1" applyProtection="1"/>
    <xf numFmtId="164" fontId="5" fillId="4" borderId="21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Protection="1">
      <protection locked="0"/>
    </xf>
    <xf numFmtId="1" fontId="5" fillId="5" borderId="0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0" fontId="5" fillId="3" borderId="3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1" fontId="5" fillId="5" borderId="16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5" fillId="5" borderId="0" xfId="0" applyNumberFormat="1" applyFont="1" applyFill="1" applyBorder="1" applyAlignment="1" applyProtection="1">
      <alignment horizontal="center"/>
      <protection locked="0"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2" fontId="5" fillId="5" borderId="15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 vertical="center"/>
    </xf>
    <xf numFmtId="165" fontId="5" fillId="5" borderId="0" xfId="0" applyNumberFormat="1" applyFont="1" applyFill="1" applyBorder="1" applyAlignment="1" applyProtection="1">
      <alignment horizontal="center"/>
      <protection locked="0"/>
    </xf>
    <xf numFmtId="165" fontId="5" fillId="5" borderId="1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Protection="1"/>
    <xf numFmtId="164" fontId="5" fillId="4" borderId="17" xfId="1" applyNumberFormat="1" applyFont="1" applyFill="1" applyBorder="1" applyProtection="1"/>
    <xf numFmtId="0" fontId="6" fillId="4" borderId="25" xfId="0" applyFont="1" applyFill="1" applyBorder="1"/>
    <xf numFmtId="0" fontId="6" fillId="4" borderId="26" xfId="0" applyFont="1" applyFill="1" applyBorder="1"/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1" fontId="5" fillId="5" borderId="24" xfId="0" applyNumberFormat="1" applyFont="1" applyFill="1" applyBorder="1" applyAlignment="1">
      <alignment horizontal="center"/>
    </xf>
    <xf numFmtId="1" fontId="5" fillId="5" borderId="28" xfId="0" applyNumberFormat="1" applyFont="1" applyFill="1" applyBorder="1" applyAlignment="1">
      <alignment horizontal="center"/>
    </xf>
    <xf numFmtId="0" fontId="0" fillId="0" borderId="24" xfId="0" applyBorder="1"/>
    <xf numFmtId="0" fontId="5" fillId="0" borderId="0" xfId="0" applyFont="1" applyBorder="1"/>
    <xf numFmtId="0" fontId="5" fillId="3" borderId="29" xfId="0" applyFont="1" applyFill="1" applyBorder="1" applyProtection="1">
      <protection locked="0"/>
    </xf>
    <xf numFmtId="1" fontId="5" fillId="5" borderId="31" xfId="0" applyNumberFormat="1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/>
      <protection locked="0"/>
    </xf>
    <xf numFmtId="2" fontId="5" fillId="0" borderId="30" xfId="0" applyNumberFormat="1" applyFont="1" applyFill="1" applyBorder="1" applyAlignment="1" applyProtection="1">
      <alignment horizontal="center"/>
      <protection locked="0"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2" fontId="5" fillId="5" borderId="30" xfId="0" applyNumberFormat="1" applyFont="1" applyFill="1" applyBorder="1" applyAlignment="1" applyProtection="1">
      <alignment horizontal="center"/>
      <protection locked="0"/>
    </xf>
    <xf numFmtId="1" fontId="5" fillId="5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 locked="0"/>
    </xf>
    <xf numFmtId="1" fontId="5" fillId="0" borderId="33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65" fontId="5" fillId="5" borderId="30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164" fontId="5" fillId="0" borderId="16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30" xfId="0" applyNumberFormat="1" applyFont="1" applyFill="1" applyBorder="1" applyAlignment="1" applyProtection="1">
      <alignment horizontal="center"/>
      <protection locked="0"/>
    </xf>
    <xf numFmtId="164" fontId="5" fillId="0" borderId="15" xfId="0" applyNumberFormat="1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Protection="1">
      <protection locked="0"/>
    </xf>
    <xf numFmtId="164" fontId="5" fillId="0" borderId="23" xfId="4" applyNumberFormat="1" applyFont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4" fontId="5" fillId="0" borderId="30" xfId="4" applyNumberFormat="1" applyFont="1" applyBorder="1" applyAlignment="1">
      <alignment horizontal="center"/>
    </xf>
    <xf numFmtId="164" fontId="5" fillId="0" borderId="15" xfId="4" applyNumberFormat="1" applyFont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5" borderId="14" xfId="0" applyNumberFormat="1" applyFont="1" applyFill="1" applyBorder="1" applyAlignment="1">
      <alignment horizontal="center"/>
    </xf>
    <xf numFmtId="2" fontId="5" fillId="5" borderId="33" xfId="0" applyNumberFormat="1" applyFont="1" applyFill="1" applyBorder="1" applyAlignment="1">
      <alignment horizontal="center"/>
    </xf>
    <xf numFmtId="2" fontId="5" fillId="5" borderId="36" xfId="0" applyNumberFormat="1" applyFont="1" applyFill="1" applyBorder="1" applyAlignment="1">
      <alignment horizontal="center"/>
    </xf>
    <xf numFmtId="2" fontId="5" fillId="5" borderId="22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2" fontId="5" fillId="5" borderId="33" xfId="0" applyNumberFormat="1" applyFont="1" applyFill="1" applyBorder="1" applyAlignment="1" applyProtection="1">
      <alignment horizontal="center"/>
      <protection locked="0"/>
    </xf>
    <xf numFmtId="2" fontId="5" fillId="5" borderId="14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0" fontId="7" fillId="6" borderId="35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30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" sqref="C1:C1048576"/>
    </sheetView>
  </sheetViews>
  <sheetFormatPr defaultRowHeight="15" x14ac:dyDescent="0.25"/>
  <cols>
    <col min="1" max="1" width="20" bestFit="1" customWidth="1"/>
    <col min="2" max="2" width="21" customWidth="1"/>
    <col min="3" max="3" width="12.42578125" hidden="1" customWidth="1"/>
    <col min="4" max="4" width="16.85546875" style="89" customWidth="1"/>
    <col min="5" max="8" width="10.7109375" customWidth="1"/>
    <col min="9" max="9" width="11.5703125" hidden="1" customWidth="1"/>
    <col min="10" max="11" width="11.5703125" customWidth="1"/>
    <col min="12" max="14" width="10.7109375" customWidth="1"/>
    <col min="15" max="15" width="11.5703125" hidden="1" customWidth="1"/>
    <col min="16" max="16" width="11.5703125" customWidth="1"/>
    <col min="17" max="17" width="11.7109375" customWidth="1"/>
    <col min="18" max="20" width="10.7109375" customWidth="1"/>
    <col min="21" max="21" width="11.5703125" hidden="1" customWidth="1"/>
    <col min="22" max="23" width="11.5703125" customWidth="1"/>
    <col min="24" max="26" width="10.7109375" customWidth="1"/>
    <col min="27" max="27" width="11.5703125" hidden="1" customWidth="1"/>
    <col min="28" max="29" width="11.5703125" customWidth="1"/>
  </cols>
  <sheetData>
    <row r="1" spans="1:29" s="20" customFormat="1" ht="16.5" thickBot="1" x14ac:dyDescent="0.25">
      <c r="D1" s="90"/>
      <c r="E1" s="122" t="s">
        <v>4</v>
      </c>
      <c r="F1" s="123"/>
      <c r="G1" s="123"/>
      <c r="H1" s="123"/>
      <c r="I1" s="124"/>
      <c r="J1" s="124"/>
      <c r="K1" s="125"/>
      <c r="L1" s="122" t="s">
        <v>5</v>
      </c>
      <c r="M1" s="123"/>
      <c r="N1" s="123"/>
      <c r="O1" s="123"/>
      <c r="P1" s="123"/>
      <c r="Q1" s="125"/>
      <c r="R1" s="122" t="s">
        <v>6</v>
      </c>
      <c r="S1" s="123"/>
      <c r="T1" s="123"/>
      <c r="U1" s="123"/>
      <c r="V1" s="123"/>
      <c r="W1" s="125"/>
      <c r="X1" s="123" t="s">
        <v>26</v>
      </c>
      <c r="Y1" s="123"/>
      <c r="Z1" s="123"/>
      <c r="AA1" s="123"/>
      <c r="AB1" s="123"/>
      <c r="AC1" s="126"/>
    </row>
    <row r="2" spans="1:29" s="20" customFormat="1" ht="12.75" hidden="1" x14ac:dyDescent="0.2">
      <c r="A2" s="21"/>
      <c r="B2" s="22" t="s">
        <v>0</v>
      </c>
      <c r="C2" s="23"/>
      <c r="D2" s="84"/>
      <c r="E2" s="82">
        <v>1</v>
      </c>
      <c r="F2" s="24">
        <v>0.5</v>
      </c>
      <c r="G2" s="25">
        <v>0</v>
      </c>
      <c r="H2" s="25">
        <v>0</v>
      </c>
      <c r="I2" s="26"/>
      <c r="J2" s="27"/>
      <c r="K2" s="28"/>
      <c r="L2" s="25">
        <v>5</v>
      </c>
      <c r="M2" s="25">
        <v>26</v>
      </c>
      <c r="N2" s="25">
        <v>0</v>
      </c>
      <c r="O2" s="26"/>
      <c r="P2" s="27"/>
      <c r="Q2" s="28"/>
      <c r="R2" s="29">
        <v>1</v>
      </c>
      <c r="S2" s="29">
        <v>1</v>
      </c>
      <c r="T2" s="29">
        <v>0</v>
      </c>
      <c r="U2" s="30"/>
      <c r="V2" s="31"/>
      <c r="X2" s="29">
        <v>21</v>
      </c>
      <c r="Y2" s="29">
        <v>120</v>
      </c>
      <c r="Z2" s="29">
        <v>0.1</v>
      </c>
    </row>
    <row r="3" spans="1:29" s="20" customFormat="1" ht="13.5" hidden="1" thickBot="1" x14ac:dyDescent="0.25">
      <c r="A3" s="21"/>
      <c r="B3" s="32" t="s">
        <v>25</v>
      </c>
      <c r="C3" s="33"/>
      <c r="D3" s="85"/>
      <c r="E3" s="83">
        <v>18</v>
      </c>
      <c r="F3" s="34">
        <v>100</v>
      </c>
      <c r="G3" s="35">
        <v>200</v>
      </c>
      <c r="H3" s="36">
        <v>400</v>
      </c>
      <c r="I3" s="26"/>
      <c r="J3" s="27"/>
      <c r="K3" s="28"/>
      <c r="L3" s="37">
        <v>30</v>
      </c>
      <c r="M3" s="37">
        <v>373</v>
      </c>
      <c r="N3" s="37">
        <v>20</v>
      </c>
      <c r="O3" s="26"/>
      <c r="P3" s="27"/>
      <c r="Q3" s="28"/>
      <c r="R3" s="37">
        <v>13</v>
      </c>
      <c r="S3" s="37">
        <v>210</v>
      </c>
      <c r="T3" s="37">
        <v>15</v>
      </c>
      <c r="U3" s="30"/>
      <c r="V3" s="31"/>
      <c r="X3" s="37">
        <v>53</v>
      </c>
      <c r="Y3" s="37">
        <v>1340</v>
      </c>
      <c r="Z3" s="37">
        <v>89</v>
      </c>
    </row>
    <row r="4" spans="1:29" s="20" customFormat="1" ht="76.5" x14ac:dyDescent="0.2">
      <c r="A4" s="38" t="s">
        <v>38</v>
      </c>
      <c r="B4" s="39" t="s">
        <v>39</v>
      </c>
      <c r="C4" s="40" t="s">
        <v>28</v>
      </c>
      <c r="D4" s="86" t="s">
        <v>27</v>
      </c>
      <c r="E4" s="41" t="s">
        <v>1</v>
      </c>
      <c r="F4" s="41" t="s">
        <v>29</v>
      </c>
      <c r="G4" s="41" t="s">
        <v>30</v>
      </c>
      <c r="H4" s="42" t="s">
        <v>31</v>
      </c>
      <c r="I4" s="43" t="s">
        <v>32</v>
      </c>
      <c r="J4" s="43" t="s">
        <v>33</v>
      </c>
      <c r="K4" s="44" t="s">
        <v>2</v>
      </c>
      <c r="L4" s="45" t="s">
        <v>1</v>
      </c>
      <c r="M4" s="45" t="s">
        <v>29</v>
      </c>
      <c r="N4" s="46" t="s">
        <v>34</v>
      </c>
      <c r="O4" s="43" t="s">
        <v>32</v>
      </c>
      <c r="P4" s="43" t="s">
        <v>33</v>
      </c>
      <c r="Q4" s="44" t="s">
        <v>35</v>
      </c>
      <c r="R4" s="45" t="s">
        <v>1</v>
      </c>
      <c r="S4" s="45" t="s">
        <v>29</v>
      </c>
      <c r="T4" s="46" t="s">
        <v>36</v>
      </c>
      <c r="U4" s="43" t="s">
        <v>32</v>
      </c>
      <c r="V4" s="43" t="s">
        <v>33</v>
      </c>
      <c r="W4" s="44" t="s">
        <v>3</v>
      </c>
      <c r="X4" s="45" t="s">
        <v>1</v>
      </c>
      <c r="Y4" s="45" t="s">
        <v>29</v>
      </c>
      <c r="Z4" s="46" t="s">
        <v>37</v>
      </c>
      <c r="AA4" s="43" t="s">
        <v>32</v>
      </c>
      <c r="AB4" s="43" t="s">
        <v>33</v>
      </c>
      <c r="AC4" s="44" t="s">
        <v>56</v>
      </c>
    </row>
    <row r="5" spans="1:29" s="20" customFormat="1" ht="12.75" x14ac:dyDescent="0.2">
      <c r="A5" s="47" t="s">
        <v>10</v>
      </c>
      <c r="B5" s="47" t="s">
        <v>40</v>
      </c>
      <c r="C5" s="53">
        <f>ROUND(AVERAGE(I5,O5,U5,AA5),5)</f>
        <v>76.629480000000001</v>
      </c>
      <c r="D5" s="87">
        <f t="shared" ref="D5:D22" si="0">RANK(C5,$C$5:$C$22)</f>
        <v>3</v>
      </c>
      <c r="E5" s="55">
        <v>4</v>
      </c>
      <c r="F5" s="55">
        <v>26</v>
      </c>
      <c r="G5" s="105">
        <v>12.940867074797216</v>
      </c>
      <c r="H5" s="102">
        <v>12.299382716049383</v>
      </c>
      <c r="I5" s="78">
        <f t="shared" ref="I5:I22" si="1">ROUND((1-AVERAGE((E5-E$2)/(E$3-E$2), (F5-F$2)/(F$3-F$2),(G5-G$2)/(G$3-G$2),(H5-H$2)/(H$3-H$2)))*100,5)</f>
        <v>86.794880000000006</v>
      </c>
      <c r="J5" s="58">
        <f t="shared" ref="J5:J22" si="2">ROUND(I5,2)</f>
        <v>86.79</v>
      </c>
      <c r="K5" s="49">
        <f t="shared" ref="K5:K22" si="3">RANK(J5,$J$5:$J$22)</f>
        <v>4</v>
      </c>
      <c r="L5" s="55">
        <v>20</v>
      </c>
      <c r="M5" s="55">
        <v>196</v>
      </c>
      <c r="N5" s="56">
        <v>0.15650179744638651</v>
      </c>
      <c r="O5" s="78">
        <f t="shared" ref="O5:O22" si="4">ROUND((1-AVERAGE((L5-L$2)/(L$3-L$2),(M5-M$2)/(M$3-M$2),(N5-N$2)/(N$3-N$2)))*100,5)</f>
        <v>63.408709999999999</v>
      </c>
      <c r="P5" s="58">
        <f t="shared" ref="P5:P22" si="5">ROUND(O5,2)</f>
        <v>63.41</v>
      </c>
      <c r="Q5" s="48">
        <f t="shared" ref="Q5:Q22" si="6">RANK(P5,$P$5:$P$22)</f>
        <v>12</v>
      </c>
      <c r="R5" s="54">
        <v>6</v>
      </c>
      <c r="S5" s="55">
        <v>18</v>
      </c>
      <c r="T5" s="57">
        <v>0.35118630280082114</v>
      </c>
      <c r="U5" s="78">
        <f t="shared" ref="U5:U22" si="7">ROUND((1-AVERAGE((R5-R$2)/(R$3-R$2),(S5-S$2)/(S$3-S$2),(T5-T$2)/(T$3-T$2)))*100,5)</f>
        <v>82.619370000000004</v>
      </c>
      <c r="V5" s="58">
        <f t="shared" ref="V5:V22" si="8">ROUND(U5,2)</f>
        <v>82.62</v>
      </c>
      <c r="W5" s="49">
        <f t="shared" ref="W5:W22" si="9">RANK(V5,$V$5:$V$22)</f>
        <v>1</v>
      </c>
      <c r="X5" s="59">
        <v>33</v>
      </c>
      <c r="Y5" s="60">
        <v>440</v>
      </c>
      <c r="Z5" s="109">
        <v>13.600000000000001</v>
      </c>
      <c r="AA5" s="78">
        <f t="shared" ref="AA5:AA22" si="10">ROUND((1-AVERAGE((X5-X$2)/(X$3-X$2),(Y5-Y$2)/(Y$3-Y$2),(Z5-Z$2)/(Z$3-Z$2)))*100,5)</f>
        <v>73.694959999999995</v>
      </c>
      <c r="AB5" s="117">
        <f t="shared" ref="AB5:AB22" si="11">ROUND(AA5,2)</f>
        <v>73.69</v>
      </c>
      <c r="AC5" s="49">
        <f t="shared" ref="AC5:AC22" si="12">RANK(AB5,$AB$5:$AB$22)</f>
        <v>3</v>
      </c>
    </row>
    <row r="6" spans="1:29" s="20" customFormat="1" ht="12.75" x14ac:dyDescent="0.2">
      <c r="A6" s="50" t="s">
        <v>15</v>
      </c>
      <c r="B6" s="50" t="s">
        <v>41</v>
      </c>
      <c r="C6" s="53">
        <f>ROUND(AVERAGE(I6,O6,U6,AA6),2)</f>
        <v>77.61</v>
      </c>
      <c r="D6" s="87">
        <f t="shared" si="0"/>
        <v>1</v>
      </c>
      <c r="E6" s="55">
        <v>4</v>
      </c>
      <c r="F6" s="55">
        <v>30</v>
      </c>
      <c r="G6" s="105">
        <v>12.940867074797216</v>
      </c>
      <c r="H6" s="102">
        <v>12.299382716049383</v>
      </c>
      <c r="I6" s="78">
        <f t="shared" si="1"/>
        <v>85.789860000000004</v>
      </c>
      <c r="J6" s="58">
        <f t="shared" si="2"/>
        <v>85.79</v>
      </c>
      <c r="K6" s="49">
        <f t="shared" si="3"/>
        <v>9</v>
      </c>
      <c r="L6" s="55">
        <v>19</v>
      </c>
      <c r="M6" s="55">
        <v>143</v>
      </c>
      <c r="N6" s="56">
        <v>0.15453414951369582</v>
      </c>
      <c r="O6" s="78">
        <f t="shared" si="4"/>
        <v>69.836579999999998</v>
      </c>
      <c r="P6" s="58">
        <f t="shared" si="5"/>
        <v>69.84</v>
      </c>
      <c r="Q6" s="48">
        <f t="shared" si="6"/>
        <v>1</v>
      </c>
      <c r="R6" s="54">
        <v>6</v>
      </c>
      <c r="S6" s="55">
        <v>21</v>
      </c>
      <c r="T6" s="57">
        <v>0.35118630280082114</v>
      </c>
      <c r="U6" s="78">
        <f t="shared" si="7"/>
        <v>82.140900000000002</v>
      </c>
      <c r="V6" s="58">
        <f t="shared" si="8"/>
        <v>82.14</v>
      </c>
      <c r="W6" s="49">
        <f t="shared" si="9"/>
        <v>3</v>
      </c>
      <c r="X6" s="61">
        <v>33</v>
      </c>
      <c r="Y6" s="62">
        <v>474</v>
      </c>
      <c r="Z6" s="110">
        <v>13.8</v>
      </c>
      <c r="AA6" s="78">
        <f t="shared" si="10"/>
        <v>72.691010000000006</v>
      </c>
      <c r="AB6" s="118">
        <f t="shared" si="11"/>
        <v>72.69</v>
      </c>
      <c r="AC6" s="49">
        <f t="shared" si="12"/>
        <v>6</v>
      </c>
    </row>
    <row r="7" spans="1:29" s="20" customFormat="1" ht="12.75" x14ac:dyDescent="0.2">
      <c r="A7" s="91" t="s">
        <v>8</v>
      </c>
      <c r="B7" s="108" t="s">
        <v>42</v>
      </c>
      <c r="C7" s="115">
        <f t="shared" ref="C7:C22" si="13">ROUND(AVERAGE(I7,O7,U7,AA7),5)</f>
        <v>73.271010000000004</v>
      </c>
      <c r="D7" s="92">
        <f t="shared" si="0"/>
        <v>18</v>
      </c>
      <c r="E7" s="93">
        <v>4</v>
      </c>
      <c r="F7" s="93">
        <v>22</v>
      </c>
      <c r="G7" s="106">
        <v>12.940867074797216</v>
      </c>
      <c r="H7" s="103">
        <v>12.299382716049383</v>
      </c>
      <c r="I7" s="101">
        <f t="shared" si="1"/>
        <v>87.799909999999997</v>
      </c>
      <c r="J7" s="96">
        <f t="shared" si="2"/>
        <v>87.8</v>
      </c>
      <c r="K7" s="97">
        <f t="shared" si="3"/>
        <v>2</v>
      </c>
      <c r="L7" s="93">
        <v>22</v>
      </c>
      <c r="M7" s="93">
        <v>182</v>
      </c>
      <c r="N7" s="94">
        <v>0.22581219587541637</v>
      </c>
      <c r="O7" s="101">
        <f t="shared" si="4"/>
        <v>61.97139</v>
      </c>
      <c r="P7" s="96">
        <f t="shared" si="5"/>
        <v>61.97</v>
      </c>
      <c r="Q7" s="97">
        <f t="shared" si="6"/>
        <v>16</v>
      </c>
      <c r="R7" s="98">
        <v>6</v>
      </c>
      <c r="S7" s="93">
        <v>38</v>
      </c>
      <c r="T7" s="95">
        <v>0.35610542301476478</v>
      </c>
      <c r="U7" s="101">
        <f t="shared" si="7"/>
        <v>79.41865</v>
      </c>
      <c r="V7" s="96">
        <f t="shared" si="8"/>
        <v>79.42</v>
      </c>
      <c r="W7" s="97">
        <f t="shared" si="9"/>
        <v>14</v>
      </c>
      <c r="X7" s="99">
        <v>33</v>
      </c>
      <c r="Y7" s="100">
        <v>715</v>
      </c>
      <c r="Z7" s="111">
        <v>19.7</v>
      </c>
      <c r="AA7" s="101">
        <f t="shared" si="10"/>
        <v>63.894089999999998</v>
      </c>
      <c r="AB7" s="119">
        <f t="shared" si="11"/>
        <v>63.89</v>
      </c>
      <c r="AC7" s="97">
        <f t="shared" si="12"/>
        <v>18</v>
      </c>
    </row>
    <row r="8" spans="1:29" s="20" customFormat="1" ht="12.75" x14ac:dyDescent="0.2">
      <c r="A8" s="50" t="s">
        <v>20</v>
      </c>
      <c r="B8" s="50" t="s">
        <v>43</v>
      </c>
      <c r="C8" s="53">
        <f t="shared" si="13"/>
        <v>74.797039999999996</v>
      </c>
      <c r="D8" s="87">
        <f t="shared" si="0"/>
        <v>11</v>
      </c>
      <c r="E8" s="55">
        <v>4</v>
      </c>
      <c r="F8" s="55">
        <v>35</v>
      </c>
      <c r="G8" s="105">
        <v>12.940867074797216</v>
      </c>
      <c r="H8" s="102">
        <v>12.299382716049383</v>
      </c>
      <c r="I8" s="78">
        <f t="shared" si="1"/>
        <v>84.533569999999997</v>
      </c>
      <c r="J8" s="58">
        <f t="shared" si="2"/>
        <v>84.53</v>
      </c>
      <c r="K8" s="49">
        <f t="shared" si="3"/>
        <v>14</v>
      </c>
      <c r="L8" s="55">
        <v>22</v>
      </c>
      <c r="M8" s="55">
        <v>193</v>
      </c>
      <c r="N8" s="56">
        <v>0.26447647775278865</v>
      </c>
      <c r="O8" s="78">
        <f t="shared" si="4"/>
        <v>60.850270000000002</v>
      </c>
      <c r="P8" s="58">
        <f t="shared" si="5"/>
        <v>60.85</v>
      </c>
      <c r="Q8" s="48">
        <f t="shared" si="6"/>
        <v>17</v>
      </c>
      <c r="R8" s="54">
        <v>6</v>
      </c>
      <c r="S8" s="55">
        <v>35</v>
      </c>
      <c r="T8" s="57">
        <v>0.30062603863280069</v>
      </c>
      <c r="U8" s="78">
        <f t="shared" si="7"/>
        <v>80.020409999999998</v>
      </c>
      <c r="V8" s="58">
        <f t="shared" si="8"/>
        <v>80.02</v>
      </c>
      <c r="W8" s="49">
        <f t="shared" si="9"/>
        <v>11</v>
      </c>
      <c r="X8" s="61">
        <v>33</v>
      </c>
      <c r="Y8" s="62">
        <v>434</v>
      </c>
      <c r="Z8" s="110">
        <v>13.8</v>
      </c>
      <c r="AA8" s="78">
        <f t="shared" si="10"/>
        <v>73.783910000000006</v>
      </c>
      <c r="AB8" s="118">
        <f t="shared" si="11"/>
        <v>73.78</v>
      </c>
      <c r="AC8" s="49">
        <f t="shared" si="12"/>
        <v>2</v>
      </c>
    </row>
    <row r="9" spans="1:29" s="20" customFormat="1" ht="12.75" x14ac:dyDescent="0.2">
      <c r="A9" s="50" t="s">
        <v>16</v>
      </c>
      <c r="B9" s="50" t="s">
        <v>44</v>
      </c>
      <c r="C9" s="53">
        <f t="shared" si="13"/>
        <v>74.761949999999999</v>
      </c>
      <c r="D9" s="87">
        <f t="shared" si="0"/>
        <v>12</v>
      </c>
      <c r="E9" s="55">
        <v>4</v>
      </c>
      <c r="F9" s="55">
        <v>30</v>
      </c>
      <c r="G9" s="105">
        <v>12.940867074797216</v>
      </c>
      <c r="H9" s="102">
        <v>12.299382716049383</v>
      </c>
      <c r="I9" s="78">
        <f t="shared" si="1"/>
        <v>85.789860000000004</v>
      </c>
      <c r="J9" s="58">
        <f t="shared" si="2"/>
        <v>85.79</v>
      </c>
      <c r="K9" s="49">
        <f t="shared" si="3"/>
        <v>9</v>
      </c>
      <c r="L9" s="55">
        <v>21</v>
      </c>
      <c r="M9" s="55">
        <v>181</v>
      </c>
      <c r="N9" s="56">
        <v>0.2096282916290354</v>
      </c>
      <c r="O9" s="78">
        <f t="shared" si="4"/>
        <v>63.427759999999999</v>
      </c>
      <c r="P9" s="58">
        <f t="shared" si="5"/>
        <v>63.43</v>
      </c>
      <c r="Q9" s="48">
        <f t="shared" si="6"/>
        <v>11</v>
      </c>
      <c r="R9" s="54">
        <v>6</v>
      </c>
      <c r="S9" s="55">
        <v>39</v>
      </c>
      <c r="T9" s="57">
        <v>0.31811894564995352</v>
      </c>
      <c r="U9" s="78">
        <f t="shared" si="7"/>
        <v>79.34357</v>
      </c>
      <c r="V9" s="58">
        <f t="shared" si="8"/>
        <v>79.34</v>
      </c>
      <c r="W9" s="49">
        <f t="shared" si="9"/>
        <v>16</v>
      </c>
      <c r="X9" s="61">
        <v>33</v>
      </c>
      <c r="Y9" s="62">
        <v>519</v>
      </c>
      <c r="Z9" s="110">
        <v>16.400000000000002</v>
      </c>
      <c r="AA9" s="78">
        <f t="shared" si="10"/>
        <v>70.486620000000002</v>
      </c>
      <c r="AB9" s="118">
        <f t="shared" si="11"/>
        <v>70.489999999999995</v>
      </c>
      <c r="AC9" s="49">
        <f t="shared" si="12"/>
        <v>13</v>
      </c>
    </row>
    <row r="10" spans="1:29" s="20" customFormat="1" ht="12.75" x14ac:dyDescent="0.2">
      <c r="A10" s="91" t="s">
        <v>22</v>
      </c>
      <c r="B10" s="91" t="s">
        <v>45</v>
      </c>
      <c r="C10" s="113">
        <f t="shared" si="13"/>
        <v>74.459180000000003</v>
      </c>
      <c r="D10" s="92">
        <f t="shared" si="0"/>
        <v>15</v>
      </c>
      <c r="E10" s="93">
        <v>4</v>
      </c>
      <c r="F10" s="93">
        <v>36</v>
      </c>
      <c r="G10" s="106">
        <v>12.940867074797216</v>
      </c>
      <c r="H10" s="103">
        <v>12.299382716049383</v>
      </c>
      <c r="I10" s="101">
        <f t="shared" si="1"/>
        <v>84.282319999999999</v>
      </c>
      <c r="J10" s="96">
        <f t="shared" si="2"/>
        <v>84.28</v>
      </c>
      <c r="K10" s="97">
        <f t="shared" si="3"/>
        <v>16</v>
      </c>
      <c r="L10" s="93">
        <v>22</v>
      </c>
      <c r="M10" s="93">
        <v>171</v>
      </c>
      <c r="N10" s="94">
        <v>0.20746387890307563</v>
      </c>
      <c r="O10" s="101">
        <f t="shared" si="4"/>
        <v>63.05865</v>
      </c>
      <c r="P10" s="96">
        <f t="shared" si="5"/>
        <v>63.06</v>
      </c>
      <c r="Q10" s="97">
        <f t="shared" si="6"/>
        <v>13</v>
      </c>
      <c r="R10" s="98">
        <v>6</v>
      </c>
      <c r="S10" s="93">
        <v>39</v>
      </c>
      <c r="T10" s="95">
        <v>0.30062603863280069</v>
      </c>
      <c r="U10" s="101">
        <f t="shared" si="7"/>
        <v>79.382450000000006</v>
      </c>
      <c r="V10" s="96">
        <f t="shared" si="8"/>
        <v>79.38</v>
      </c>
      <c r="W10" s="97">
        <f t="shared" si="9"/>
        <v>15</v>
      </c>
      <c r="X10" s="99">
        <v>33</v>
      </c>
      <c r="Y10" s="100">
        <v>529</v>
      </c>
      <c r="Z10" s="111">
        <v>14.000000000000002</v>
      </c>
      <c r="AA10" s="101">
        <f t="shared" si="10"/>
        <v>71.113290000000006</v>
      </c>
      <c r="AB10" s="119">
        <f t="shared" si="11"/>
        <v>71.11</v>
      </c>
      <c r="AC10" s="97">
        <f t="shared" si="12"/>
        <v>11</v>
      </c>
    </row>
    <row r="11" spans="1:29" s="20" customFormat="1" ht="12.75" x14ac:dyDescent="0.2">
      <c r="A11" s="50" t="s">
        <v>13</v>
      </c>
      <c r="B11" s="50" t="s">
        <v>46</v>
      </c>
      <c r="C11" s="116">
        <f t="shared" si="13"/>
        <v>74.438980000000001</v>
      </c>
      <c r="D11" s="87">
        <f t="shared" si="0"/>
        <v>16</v>
      </c>
      <c r="E11" s="55">
        <v>4</v>
      </c>
      <c r="F11" s="55">
        <v>29</v>
      </c>
      <c r="G11" s="105">
        <v>12.940867074797216</v>
      </c>
      <c r="H11" s="102">
        <v>12.299382716049383</v>
      </c>
      <c r="I11" s="78">
        <f t="shared" si="1"/>
        <v>86.041110000000003</v>
      </c>
      <c r="J11" s="58">
        <f t="shared" si="2"/>
        <v>86.04</v>
      </c>
      <c r="K11" s="49">
        <f t="shared" si="3"/>
        <v>7</v>
      </c>
      <c r="L11" s="55">
        <v>21</v>
      </c>
      <c r="M11" s="55">
        <v>209</v>
      </c>
      <c r="N11" s="56">
        <v>0.20815255567951738</v>
      </c>
      <c r="O11" s="78">
        <f t="shared" si="4"/>
        <v>60.740499999999997</v>
      </c>
      <c r="P11" s="58">
        <f t="shared" si="5"/>
        <v>60.74</v>
      </c>
      <c r="Q11" s="48">
        <f t="shared" si="6"/>
        <v>18</v>
      </c>
      <c r="R11" s="54">
        <v>6</v>
      </c>
      <c r="S11" s="55">
        <v>38.5</v>
      </c>
      <c r="T11" s="57">
        <v>0.26608294541774996</v>
      </c>
      <c r="U11" s="78">
        <f t="shared" si="7"/>
        <v>79.53895</v>
      </c>
      <c r="V11" s="58">
        <f t="shared" si="8"/>
        <v>79.540000000000006</v>
      </c>
      <c r="W11" s="49">
        <f t="shared" si="9"/>
        <v>12</v>
      </c>
      <c r="X11" s="61">
        <v>33</v>
      </c>
      <c r="Y11" s="62">
        <v>498</v>
      </c>
      <c r="Z11" s="110">
        <v>15.4</v>
      </c>
      <c r="AA11" s="78">
        <f t="shared" si="10"/>
        <v>71.43535</v>
      </c>
      <c r="AB11" s="118">
        <f t="shared" si="11"/>
        <v>71.44</v>
      </c>
      <c r="AC11" s="49">
        <f t="shared" si="12"/>
        <v>9</v>
      </c>
    </row>
    <row r="12" spans="1:29" s="20" customFormat="1" ht="12.75" x14ac:dyDescent="0.2">
      <c r="A12" s="50" t="s">
        <v>17</v>
      </c>
      <c r="B12" s="50" t="s">
        <v>47</v>
      </c>
      <c r="C12" s="53">
        <f t="shared" si="13"/>
        <v>75.442570000000003</v>
      </c>
      <c r="D12" s="87">
        <f t="shared" si="0"/>
        <v>9</v>
      </c>
      <c r="E12" s="55">
        <v>4</v>
      </c>
      <c r="F12" s="55">
        <v>30</v>
      </c>
      <c r="G12" s="105">
        <v>12.940867074797216</v>
      </c>
      <c r="H12" s="102">
        <v>12.299382716049383</v>
      </c>
      <c r="I12" s="78">
        <f t="shared" si="1"/>
        <v>85.789860000000004</v>
      </c>
      <c r="J12" s="58">
        <f t="shared" si="2"/>
        <v>85.79</v>
      </c>
      <c r="K12" s="49">
        <f t="shared" si="3"/>
        <v>9</v>
      </c>
      <c r="L12" s="55">
        <v>20</v>
      </c>
      <c r="M12" s="55">
        <v>164</v>
      </c>
      <c r="N12" s="56">
        <v>0.23766727466987786</v>
      </c>
      <c r="O12" s="78">
        <f t="shared" si="4"/>
        <v>66.347399999999993</v>
      </c>
      <c r="P12" s="58">
        <f t="shared" si="5"/>
        <v>66.349999999999994</v>
      </c>
      <c r="Q12" s="48">
        <f t="shared" si="6"/>
        <v>5</v>
      </c>
      <c r="R12" s="54">
        <v>6</v>
      </c>
      <c r="S12" s="55">
        <v>31</v>
      </c>
      <c r="T12" s="57">
        <v>0.30111795065419505</v>
      </c>
      <c r="U12" s="78">
        <f t="shared" si="7"/>
        <v>80.657269999999997</v>
      </c>
      <c r="V12" s="58">
        <f t="shared" si="8"/>
        <v>80.66</v>
      </c>
      <c r="W12" s="49">
        <f t="shared" si="9"/>
        <v>8</v>
      </c>
      <c r="X12" s="61">
        <v>33</v>
      </c>
      <c r="Y12" s="62">
        <v>599</v>
      </c>
      <c r="Z12" s="110">
        <v>14.6</v>
      </c>
      <c r="AA12" s="78">
        <f t="shared" si="10"/>
        <v>68.975750000000005</v>
      </c>
      <c r="AB12" s="118">
        <f t="shared" si="11"/>
        <v>68.98</v>
      </c>
      <c r="AC12" s="49">
        <f t="shared" si="12"/>
        <v>14</v>
      </c>
    </row>
    <row r="13" spans="1:29" s="20" customFormat="1" ht="12.75" x14ac:dyDescent="0.2">
      <c r="A13" s="91" t="s">
        <v>14</v>
      </c>
      <c r="B13" s="91" t="s">
        <v>48</v>
      </c>
      <c r="C13" s="113">
        <f t="shared" si="13"/>
        <v>74.756050000000002</v>
      </c>
      <c r="D13" s="92">
        <f t="shared" si="0"/>
        <v>14</v>
      </c>
      <c r="E13" s="93">
        <v>4</v>
      </c>
      <c r="F13" s="93">
        <v>29</v>
      </c>
      <c r="G13" s="106">
        <v>12.940867074797216</v>
      </c>
      <c r="H13" s="103">
        <v>12.299382716049383</v>
      </c>
      <c r="I13" s="101">
        <f t="shared" si="1"/>
        <v>86.041110000000003</v>
      </c>
      <c r="J13" s="96">
        <f t="shared" si="2"/>
        <v>86.04</v>
      </c>
      <c r="K13" s="97">
        <f t="shared" si="3"/>
        <v>7</v>
      </c>
      <c r="L13" s="93">
        <v>21</v>
      </c>
      <c r="M13" s="93">
        <v>155</v>
      </c>
      <c r="N13" s="94">
        <v>0.20987424762062173</v>
      </c>
      <c r="O13" s="101">
        <f t="shared" si="4"/>
        <v>65.924949999999995</v>
      </c>
      <c r="P13" s="96">
        <f t="shared" si="5"/>
        <v>65.92</v>
      </c>
      <c r="Q13" s="97">
        <f t="shared" si="6"/>
        <v>8</v>
      </c>
      <c r="R13" s="98">
        <v>6</v>
      </c>
      <c r="S13" s="93">
        <v>45</v>
      </c>
      <c r="T13" s="95">
        <v>0.31861085767134789</v>
      </c>
      <c r="U13" s="101">
        <f t="shared" si="7"/>
        <v>78.385540000000006</v>
      </c>
      <c r="V13" s="96">
        <f t="shared" si="8"/>
        <v>78.39</v>
      </c>
      <c r="W13" s="97">
        <f t="shared" si="9"/>
        <v>17</v>
      </c>
      <c r="X13" s="99">
        <v>33</v>
      </c>
      <c r="Y13" s="100">
        <v>595</v>
      </c>
      <c r="Z13" s="111">
        <v>15.7</v>
      </c>
      <c r="AA13" s="101">
        <f t="shared" si="10"/>
        <v>68.67259</v>
      </c>
      <c r="AB13" s="119">
        <f t="shared" si="11"/>
        <v>68.67</v>
      </c>
      <c r="AC13" s="97">
        <f t="shared" si="12"/>
        <v>15</v>
      </c>
    </row>
    <row r="14" spans="1:29" s="20" customFormat="1" ht="12.75" x14ac:dyDescent="0.2">
      <c r="A14" s="50" t="s">
        <v>9</v>
      </c>
      <c r="B14" s="50" t="s">
        <v>49</v>
      </c>
      <c r="C14" s="116">
        <f t="shared" si="13"/>
        <v>77.397900000000007</v>
      </c>
      <c r="D14" s="87">
        <f t="shared" si="0"/>
        <v>2</v>
      </c>
      <c r="E14" s="55">
        <v>4</v>
      </c>
      <c r="F14" s="55">
        <v>22</v>
      </c>
      <c r="G14" s="105">
        <v>12.940867074797216</v>
      </c>
      <c r="H14" s="102">
        <v>12.299382716049383</v>
      </c>
      <c r="I14" s="78">
        <f t="shared" si="1"/>
        <v>87.799909999999997</v>
      </c>
      <c r="J14" s="58">
        <f t="shared" si="2"/>
        <v>87.8</v>
      </c>
      <c r="K14" s="49">
        <f t="shared" si="3"/>
        <v>2</v>
      </c>
      <c r="L14" s="55">
        <v>22</v>
      </c>
      <c r="M14" s="55">
        <v>154</v>
      </c>
      <c r="N14" s="56">
        <v>0.23274815483815114</v>
      </c>
      <c r="O14" s="78">
        <f t="shared" si="4"/>
        <v>64.649550000000005</v>
      </c>
      <c r="P14" s="58">
        <f t="shared" si="5"/>
        <v>64.650000000000006</v>
      </c>
      <c r="Q14" s="48">
        <f t="shared" si="6"/>
        <v>9</v>
      </c>
      <c r="R14" s="54">
        <v>6</v>
      </c>
      <c r="S14" s="55">
        <v>28</v>
      </c>
      <c r="T14" s="57">
        <v>0.35118630280082114</v>
      </c>
      <c r="U14" s="78">
        <f t="shared" si="7"/>
        <v>81.024479999999997</v>
      </c>
      <c r="V14" s="58">
        <f t="shared" si="8"/>
        <v>81.02</v>
      </c>
      <c r="W14" s="49">
        <f t="shared" si="9"/>
        <v>5</v>
      </c>
      <c r="X14" s="61">
        <v>33</v>
      </c>
      <c r="Y14" s="62">
        <v>328</v>
      </c>
      <c r="Z14" s="110">
        <v>15.299999999999999</v>
      </c>
      <c r="AA14" s="78">
        <f t="shared" si="10"/>
        <v>76.117649999999998</v>
      </c>
      <c r="AB14" s="118">
        <f t="shared" si="11"/>
        <v>76.12</v>
      </c>
      <c r="AC14" s="49">
        <f t="shared" si="12"/>
        <v>1</v>
      </c>
    </row>
    <row r="15" spans="1:29" s="20" customFormat="1" ht="12.75" x14ac:dyDescent="0.2">
      <c r="A15" s="50" t="s">
        <v>11</v>
      </c>
      <c r="B15" s="50" t="s">
        <v>50</v>
      </c>
      <c r="C15" s="53">
        <f t="shared" si="13"/>
        <v>76.398009999999999</v>
      </c>
      <c r="D15" s="87">
        <f t="shared" si="0"/>
        <v>5</v>
      </c>
      <c r="E15" s="55">
        <v>4</v>
      </c>
      <c r="F15" s="55">
        <v>26</v>
      </c>
      <c r="G15" s="105">
        <v>12.940867074797216</v>
      </c>
      <c r="H15" s="102">
        <v>12.299382716049383</v>
      </c>
      <c r="I15" s="78">
        <f t="shared" si="1"/>
        <v>86.794880000000006</v>
      </c>
      <c r="J15" s="58">
        <f t="shared" si="2"/>
        <v>86.79</v>
      </c>
      <c r="K15" s="49">
        <f t="shared" si="3"/>
        <v>4</v>
      </c>
      <c r="L15" s="55">
        <v>22</v>
      </c>
      <c r="M15" s="55">
        <v>137</v>
      </c>
      <c r="N15" s="56">
        <v>0.21405549947758948</v>
      </c>
      <c r="O15" s="78">
        <f t="shared" si="4"/>
        <v>66.313749999999999</v>
      </c>
      <c r="P15" s="58">
        <f t="shared" si="5"/>
        <v>66.31</v>
      </c>
      <c r="Q15" s="48">
        <f t="shared" si="6"/>
        <v>6</v>
      </c>
      <c r="R15" s="54">
        <v>6</v>
      </c>
      <c r="S15" s="55">
        <v>38</v>
      </c>
      <c r="T15" s="57">
        <v>0.35167821482221551</v>
      </c>
      <c r="U15" s="78">
        <f t="shared" si="7"/>
        <v>79.428489999999996</v>
      </c>
      <c r="V15" s="58">
        <f t="shared" si="8"/>
        <v>79.430000000000007</v>
      </c>
      <c r="W15" s="49">
        <f t="shared" si="9"/>
        <v>13</v>
      </c>
      <c r="X15" s="61">
        <v>33</v>
      </c>
      <c r="Y15" s="62">
        <v>425</v>
      </c>
      <c r="Z15" s="110">
        <v>16.400000000000002</v>
      </c>
      <c r="AA15" s="78">
        <f t="shared" si="10"/>
        <v>73.054929999999999</v>
      </c>
      <c r="AB15" s="118">
        <f t="shared" si="11"/>
        <v>73.05</v>
      </c>
      <c r="AC15" s="49">
        <f t="shared" si="12"/>
        <v>4</v>
      </c>
    </row>
    <row r="16" spans="1:29" s="20" customFormat="1" ht="12.75" x14ac:dyDescent="0.2">
      <c r="A16" s="91" t="s">
        <v>7</v>
      </c>
      <c r="B16" s="91" t="s">
        <v>51</v>
      </c>
      <c r="C16" s="115">
        <f t="shared" si="13"/>
        <v>76.143829999999994</v>
      </c>
      <c r="D16" s="92">
        <f t="shared" si="0"/>
        <v>6</v>
      </c>
      <c r="E16" s="93">
        <v>6</v>
      </c>
      <c r="F16" s="93">
        <v>8</v>
      </c>
      <c r="G16" s="106">
        <v>6.9221462235984825</v>
      </c>
      <c r="H16" s="103">
        <v>12.299382716049383</v>
      </c>
      <c r="I16" s="101">
        <f t="shared" si="1"/>
        <v>89.128659999999996</v>
      </c>
      <c r="J16" s="96">
        <f t="shared" si="2"/>
        <v>89.13</v>
      </c>
      <c r="K16" s="97">
        <f t="shared" si="3"/>
        <v>1</v>
      </c>
      <c r="L16" s="93">
        <v>20</v>
      </c>
      <c r="M16" s="93">
        <v>206</v>
      </c>
      <c r="N16" s="94">
        <v>0.23766727466987786</v>
      </c>
      <c r="O16" s="101">
        <f t="shared" si="4"/>
        <v>62.312820000000002</v>
      </c>
      <c r="P16" s="96">
        <f t="shared" si="5"/>
        <v>62.31</v>
      </c>
      <c r="Q16" s="97">
        <f t="shared" si="6"/>
        <v>15</v>
      </c>
      <c r="R16" s="98">
        <v>6</v>
      </c>
      <c r="S16" s="93">
        <v>26</v>
      </c>
      <c r="T16" s="95">
        <v>0.28377261724346059</v>
      </c>
      <c r="U16" s="101">
        <f t="shared" si="7"/>
        <v>81.493260000000006</v>
      </c>
      <c r="V16" s="96">
        <f t="shared" si="8"/>
        <v>81.489999999999995</v>
      </c>
      <c r="W16" s="97">
        <f t="shared" si="9"/>
        <v>4</v>
      </c>
      <c r="X16" s="99">
        <v>33</v>
      </c>
      <c r="Y16" s="100">
        <v>485</v>
      </c>
      <c r="Z16" s="111">
        <v>15.8</v>
      </c>
      <c r="AA16" s="101">
        <f t="shared" si="10"/>
        <v>71.640559999999994</v>
      </c>
      <c r="AB16" s="119">
        <f t="shared" si="11"/>
        <v>71.64</v>
      </c>
      <c r="AC16" s="97">
        <f t="shared" si="12"/>
        <v>7</v>
      </c>
    </row>
    <row r="17" spans="1:30" s="20" customFormat="1" ht="12.75" x14ac:dyDescent="0.2">
      <c r="A17" s="50" t="s">
        <v>23</v>
      </c>
      <c r="B17" s="50" t="s">
        <v>52</v>
      </c>
      <c r="C17" s="53">
        <f t="shared" si="13"/>
        <v>75.812370000000001</v>
      </c>
      <c r="D17" s="87">
        <f t="shared" si="0"/>
        <v>7</v>
      </c>
      <c r="E17" s="55">
        <v>4</v>
      </c>
      <c r="F17" s="55">
        <v>37</v>
      </c>
      <c r="G17" s="105">
        <v>12.940867074797216</v>
      </c>
      <c r="H17" s="102">
        <v>12.299382716049383</v>
      </c>
      <c r="I17" s="78">
        <f t="shared" si="1"/>
        <v>84.031059999999997</v>
      </c>
      <c r="J17" s="58">
        <f t="shared" si="2"/>
        <v>84.03</v>
      </c>
      <c r="K17" s="49">
        <f t="shared" si="3"/>
        <v>17</v>
      </c>
      <c r="L17" s="55">
        <v>19</v>
      </c>
      <c r="M17" s="55">
        <v>168</v>
      </c>
      <c r="N17" s="56">
        <v>0.25242463416505811</v>
      </c>
      <c r="O17" s="78">
        <f t="shared" si="4"/>
        <v>67.271900000000002</v>
      </c>
      <c r="P17" s="58">
        <f t="shared" si="5"/>
        <v>67.27</v>
      </c>
      <c r="Q17" s="48">
        <f t="shared" si="6"/>
        <v>2</v>
      </c>
      <c r="R17" s="54">
        <v>6</v>
      </c>
      <c r="S17" s="55">
        <v>33</v>
      </c>
      <c r="T17" s="57">
        <v>0.28426452926485496</v>
      </c>
      <c r="U17" s="78">
        <f t="shared" si="7"/>
        <v>80.375739999999993</v>
      </c>
      <c r="V17" s="58">
        <f t="shared" si="8"/>
        <v>80.38</v>
      </c>
      <c r="W17" s="49">
        <f t="shared" si="9"/>
        <v>9</v>
      </c>
      <c r="X17" s="61">
        <v>33</v>
      </c>
      <c r="Y17" s="62">
        <v>515</v>
      </c>
      <c r="Z17" s="110">
        <v>13.8</v>
      </c>
      <c r="AA17" s="78">
        <f t="shared" si="10"/>
        <v>71.570790000000002</v>
      </c>
      <c r="AB17" s="118">
        <f t="shared" si="11"/>
        <v>71.569999999999993</v>
      </c>
      <c r="AC17" s="49">
        <f t="shared" si="12"/>
        <v>8</v>
      </c>
    </row>
    <row r="18" spans="1:30" s="20" customFormat="1" ht="12.75" x14ac:dyDescent="0.2">
      <c r="A18" s="50" t="s">
        <v>24</v>
      </c>
      <c r="B18" s="50" t="s">
        <v>53</v>
      </c>
      <c r="C18" s="53">
        <f t="shared" si="13"/>
        <v>75.164770000000004</v>
      </c>
      <c r="D18" s="87">
        <f t="shared" si="0"/>
        <v>10</v>
      </c>
      <c r="E18" s="55">
        <v>4</v>
      </c>
      <c r="F18" s="55">
        <v>42</v>
      </c>
      <c r="G18" s="105">
        <v>12.940867074797216</v>
      </c>
      <c r="H18" s="102">
        <v>12.299382716049383</v>
      </c>
      <c r="I18" s="78">
        <f t="shared" si="1"/>
        <v>82.774780000000007</v>
      </c>
      <c r="J18" s="58">
        <f t="shared" si="2"/>
        <v>82.77</v>
      </c>
      <c r="K18" s="49">
        <f t="shared" si="3"/>
        <v>18</v>
      </c>
      <c r="L18" s="55">
        <v>19</v>
      </c>
      <c r="M18" s="55">
        <v>182</v>
      </c>
      <c r="N18" s="56">
        <v>0.2188270457143644</v>
      </c>
      <c r="O18" s="78">
        <f t="shared" si="4"/>
        <v>65.983029999999999</v>
      </c>
      <c r="P18" s="58">
        <f t="shared" si="5"/>
        <v>65.98</v>
      </c>
      <c r="Q18" s="48">
        <f t="shared" si="6"/>
        <v>7</v>
      </c>
      <c r="R18" s="54">
        <v>6</v>
      </c>
      <c r="S18" s="55">
        <v>30</v>
      </c>
      <c r="T18" s="57">
        <v>0.30111795065419505</v>
      </c>
      <c r="U18" s="78">
        <f t="shared" si="7"/>
        <v>80.816760000000002</v>
      </c>
      <c r="V18" s="58">
        <f t="shared" si="8"/>
        <v>80.819999999999993</v>
      </c>
      <c r="W18" s="49">
        <f t="shared" si="9"/>
        <v>6</v>
      </c>
      <c r="X18" s="61">
        <v>33</v>
      </c>
      <c r="Y18" s="62">
        <v>493</v>
      </c>
      <c r="Z18" s="110">
        <v>16.7</v>
      </c>
      <c r="AA18" s="78">
        <f t="shared" si="10"/>
        <v>71.084519999999998</v>
      </c>
      <c r="AB18" s="118">
        <f t="shared" si="11"/>
        <v>71.08</v>
      </c>
      <c r="AC18" s="49">
        <f t="shared" si="12"/>
        <v>12</v>
      </c>
    </row>
    <row r="19" spans="1:30" s="20" customFormat="1" ht="12.75" x14ac:dyDescent="0.2">
      <c r="A19" s="91" t="s">
        <v>19</v>
      </c>
      <c r="B19" s="91" t="s">
        <v>41</v>
      </c>
      <c r="C19" s="113">
        <f t="shared" si="13"/>
        <v>76.582719999999995</v>
      </c>
      <c r="D19" s="92">
        <f t="shared" si="0"/>
        <v>4</v>
      </c>
      <c r="E19" s="93">
        <v>4</v>
      </c>
      <c r="F19" s="121">
        <v>31</v>
      </c>
      <c r="G19" s="106">
        <v>12.940867074797216</v>
      </c>
      <c r="H19" s="103">
        <v>12.299382716049383</v>
      </c>
      <c r="I19" s="101">
        <f t="shared" si="1"/>
        <v>85.538600000000002</v>
      </c>
      <c r="J19" s="96">
        <f t="shared" si="2"/>
        <v>85.54</v>
      </c>
      <c r="K19" s="97">
        <f t="shared" si="3"/>
        <v>13</v>
      </c>
      <c r="L19" s="93">
        <v>20</v>
      </c>
      <c r="M19" s="93">
        <v>157</v>
      </c>
      <c r="N19" s="94">
        <v>0.2236576213891201</v>
      </c>
      <c r="O19" s="101">
        <f t="shared" si="4"/>
        <v>67.043180000000007</v>
      </c>
      <c r="P19" s="96">
        <f t="shared" si="5"/>
        <v>67.040000000000006</v>
      </c>
      <c r="Q19" s="97">
        <f t="shared" si="6"/>
        <v>3</v>
      </c>
      <c r="R19" s="98">
        <v>6</v>
      </c>
      <c r="S19" s="93">
        <v>30</v>
      </c>
      <c r="T19" s="95">
        <v>0.31797137204353521</v>
      </c>
      <c r="U19" s="101">
        <f t="shared" si="7"/>
        <v>80.779309999999995</v>
      </c>
      <c r="V19" s="96">
        <f t="shared" si="8"/>
        <v>80.78</v>
      </c>
      <c r="W19" s="97">
        <f t="shared" si="9"/>
        <v>7</v>
      </c>
      <c r="X19" s="99">
        <v>33</v>
      </c>
      <c r="Y19" s="100">
        <v>424</v>
      </c>
      <c r="Z19" s="111">
        <v>16.7</v>
      </c>
      <c r="AA19" s="101">
        <f t="shared" si="10"/>
        <v>72.969769999999997</v>
      </c>
      <c r="AB19" s="119">
        <f t="shared" si="11"/>
        <v>72.97</v>
      </c>
      <c r="AC19" s="97">
        <f t="shared" si="12"/>
        <v>5</v>
      </c>
    </row>
    <row r="20" spans="1:30" s="20" customFormat="1" ht="12.75" x14ac:dyDescent="0.2">
      <c r="A20" s="50" t="s">
        <v>18</v>
      </c>
      <c r="B20" s="50" t="s">
        <v>55</v>
      </c>
      <c r="C20" s="116">
        <f t="shared" si="13"/>
        <v>73.470560000000006</v>
      </c>
      <c r="D20" s="87">
        <f t="shared" si="0"/>
        <v>17</v>
      </c>
      <c r="E20" s="55">
        <v>4</v>
      </c>
      <c r="F20" s="55">
        <v>30</v>
      </c>
      <c r="G20" s="105">
        <v>12.940867074797216</v>
      </c>
      <c r="H20" s="102">
        <v>12.299382716049383</v>
      </c>
      <c r="I20" s="78">
        <f t="shared" si="1"/>
        <v>85.789860000000004</v>
      </c>
      <c r="J20" s="58">
        <f t="shared" si="2"/>
        <v>85.79</v>
      </c>
      <c r="K20" s="49">
        <f t="shared" si="3"/>
        <v>9</v>
      </c>
      <c r="L20" s="55">
        <v>19</v>
      </c>
      <c r="M20" s="55">
        <v>212</v>
      </c>
      <c r="N20" s="56">
        <v>0.2990578901698277</v>
      </c>
      <c r="O20" s="78">
        <f t="shared" si="4"/>
        <v>62.967469999999999</v>
      </c>
      <c r="P20" s="58">
        <f t="shared" si="5"/>
        <v>62.97</v>
      </c>
      <c r="Q20" s="48">
        <f t="shared" si="6"/>
        <v>14</v>
      </c>
      <c r="R20" s="54">
        <v>6</v>
      </c>
      <c r="S20" s="55">
        <v>33</v>
      </c>
      <c r="T20" s="57">
        <v>0.31895519608632383</v>
      </c>
      <c r="U20" s="78">
        <f t="shared" si="7"/>
        <v>80.298649999999995</v>
      </c>
      <c r="V20" s="58">
        <f t="shared" si="8"/>
        <v>80.3</v>
      </c>
      <c r="W20" s="49">
        <f t="shared" si="9"/>
        <v>10</v>
      </c>
      <c r="X20" s="61">
        <v>33</v>
      </c>
      <c r="Y20" s="62">
        <v>685</v>
      </c>
      <c r="Z20" s="110">
        <v>19.400000000000002</v>
      </c>
      <c r="AA20" s="78">
        <f t="shared" si="10"/>
        <v>64.826250000000002</v>
      </c>
      <c r="AB20" s="118">
        <f t="shared" si="11"/>
        <v>64.83</v>
      </c>
      <c r="AC20" s="49">
        <f t="shared" si="12"/>
        <v>17</v>
      </c>
    </row>
    <row r="21" spans="1:30" s="20" customFormat="1" ht="12.75" x14ac:dyDescent="0.2">
      <c r="A21" s="50" t="s">
        <v>12</v>
      </c>
      <c r="B21" s="50" t="s">
        <v>54</v>
      </c>
      <c r="C21" s="53">
        <f t="shared" si="13"/>
        <v>74.758439999999993</v>
      </c>
      <c r="D21" s="87">
        <f t="shared" si="0"/>
        <v>13</v>
      </c>
      <c r="E21" s="55">
        <v>4</v>
      </c>
      <c r="F21" s="55">
        <v>28</v>
      </c>
      <c r="G21" s="105">
        <v>12.940867074797216</v>
      </c>
      <c r="H21" s="102">
        <v>12.299382716049383</v>
      </c>
      <c r="I21" s="78">
        <f t="shared" si="1"/>
        <v>86.292370000000005</v>
      </c>
      <c r="J21" s="58">
        <f t="shared" si="2"/>
        <v>86.29</v>
      </c>
      <c r="K21" s="49">
        <f t="shared" si="3"/>
        <v>6</v>
      </c>
      <c r="L21" s="55">
        <v>19</v>
      </c>
      <c r="M21" s="55">
        <v>175</v>
      </c>
      <c r="N21" s="56">
        <v>0.22286072397638035</v>
      </c>
      <c r="O21" s="78">
        <f t="shared" si="4"/>
        <v>66.648740000000004</v>
      </c>
      <c r="P21" s="58">
        <f t="shared" si="5"/>
        <v>66.650000000000006</v>
      </c>
      <c r="Q21" s="48">
        <f t="shared" si="6"/>
        <v>4</v>
      </c>
      <c r="R21" s="54">
        <v>6</v>
      </c>
      <c r="S21" s="55">
        <v>51</v>
      </c>
      <c r="T21" s="57">
        <v>0.30062603863280069</v>
      </c>
      <c r="U21" s="78">
        <f t="shared" si="7"/>
        <v>77.46857</v>
      </c>
      <c r="V21" s="58">
        <f t="shared" si="8"/>
        <v>77.47</v>
      </c>
      <c r="W21" s="49">
        <f t="shared" si="9"/>
        <v>18</v>
      </c>
      <c r="X21" s="61">
        <v>33</v>
      </c>
      <c r="Y21" s="62">
        <v>546</v>
      </c>
      <c r="Z21" s="110">
        <v>19.400000000000002</v>
      </c>
      <c r="AA21" s="78">
        <f t="shared" si="10"/>
        <v>68.62406</v>
      </c>
      <c r="AB21" s="118">
        <f t="shared" si="11"/>
        <v>68.62</v>
      </c>
      <c r="AC21" s="49">
        <f t="shared" si="12"/>
        <v>16</v>
      </c>
    </row>
    <row r="22" spans="1:30" s="20" customFormat="1" ht="12.75" x14ac:dyDescent="0.2">
      <c r="A22" s="51" t="s">
        <v>21</v>
      </c>
      <c r="B22" s="51" t="s">
        <v>43</v>
      </c>
      <c r="C22" s="114">
        <f t="shared" si="13"/>
        <v>75.735470000000007</v>
      </c>
      <c r="D22" s="88">
        <f t="shared" si="0"/>
        <v>8</v>
      </c>
      <c r="E22" s="71">
        <v>4</v>
      </c>
      <c r="F22" s="71">
        <v>35</v>
      </c>
      <c r="G22" s="107">
        <v>12.940867074797216</v>
      </c>
      <c r="H22" s="104">
        <v>12.299382716049383</v>
      </c>
      <c r="I22" s="79">
        <f t="shared" si="1"/>
        <v>84.533569999999997</v>
      </c>
      <c r="J22" s="74">
        <f t="shared" si="2"/>
        <v>84.53</v>
      </c>
      <c r="K22" s="52">
        <f t="shared" si="3"/>
        <v>14</v>
      </c>
      <c r="L22" s="71">
        <v>21</v>
      </c>
      <c r="M22" s="71">
        <v>168</v>
      </c>
      <c r="N22" s="72">
        <v>0.22989506533574958</v>
      </c>
      <c r="O22" s="79">
        <f t="shared" si="4"/>
        <v>64.642780000000002</v>
      </c>
      <c r="P22" s="74">
        <f t="shared" si="5"/>
        <v>64.64</v>
      </c>
      <c r="Q22" s="52">
        <f t="shared" si="6"/>
        <v>10</v>
      </c>
      <c r="R22" s="70">
        <v>6</v>
      </c>
      <c r="S22" s="71">
        <v>19</v>
      </c>
      <c r="T22" s="73">
        <v>0.31747946002214084</v>
      </c>
      <c r="U22" s="79">
        <f t="shared" si="7"/>
        <v>82.534790000000001</v>
      </c>
      <c r="V22" s="74">
        <f t="shared" si="8"/>
        <v>82.53</v>
      </c>
      <c r="W22" s="52">
        <f t="shared" si="9"/>
        <v>2</v>
      </c>
      <c r="X22" s="75">
        <v>33</v>
      </c>
      <c r="Y22" s="76">
        <v>500</v>
      </c>
      <c r="Z22" s="112">
        <v>15.8</v>
      </c>
      <c r="AA22" s="79">
        <f t="shared" si="10"/>
        <v>71.230720000000005</v>
      </c>
      <c r="AB22" s="120">
        <f t="shared" si="11"/>
        <v>71.23</v>
      </c>
      <c r="AC22" s="52">
        <f t="shared" si="12"/>
        <v>10</v>
      </c>
    </row>
    <row r="23" spans="1:30" x14ac:dyDescent="0.25">
      <c r="Y23" s="2"/>
    </row>
    <row r="24" spans="1:30" x14ac:dyDescent="0.25">
      <c r="Q24" s="3"/>
      <c r="R24" s="3"/>
      <c r="S24" s="4"/>
      <c r="T24" s="5"/>
      <c r="U24" s="6"/>
      <c r="V24" s="6"/>
      <c r="W24" s="6"/>
      <c r="X24" s="6"/>
      <c r="Y24" s="6"/>
      <c r="Z24" s="6"/>
      <c r="AA24" s="5"/>
    </row>
    <row r="25" spans="1:30" x14ac:dyDescent="0.25">
      <c r="Q25" s="7"/>
      <c r="R25" s="8"/>
      <c r="S25" s="9"/>
      <c r="T25" s="10"/>
      <c r="U25" s="11"/>
      <c r="V25" s="11"/>
      <c r="W25" s="10"/>
      <c r="X25" s="12"/>
      <c r="Y25" s="13"/>
      <c r="Z25" s="14"/>
      <c r="AA25" s="7"/>
    </row>
    <row r="26" spans="1:30" x14ac:dyDescent="0.25">
      <c r="Q26" s="15"/>
      <c r="R26" s="8"/>
      <c r="S26" s="9"/>
      <c r="T26" s="10"/>
      <c r="U26" s="11"/>
      <c r="V26" s="11"/>
      <c r="W26" s="10"/>
      <c r="X26" s="12"/>
      <c r="Y26" s="13"/>
      <c r="Z26" s="14"/>
      <c r="AA26" s="7"/>
    </row>
    <row r="27" spans="1:30" x14ac:dyDescent="0.25">
      <c r="Q27" s="1"/>
      <c r="R27" s="1"/>
      <c r="S27" s="1"/>
      <c r="T27" s="1"/>
      <c r="U27" s="1"/>
      <c r="V27" s="1"/>
      <c r="W27" s="10"/>
      <c r="X27" s="1"/>
      <c r="Y27" s="19"/>
      <c r="Z27" s="17"/>
      <c r="AA27" s="1"/>
    </row>
    <row r="28" spans="1:30" x14ac:dyDescent="0.25">
      <c r="W28" s="10"/>
      <c r="Y28" s="18"/>
      <c r="Z28" s="17"/>
      <c r="AA28" s="1"/>
      <c r="AB28" s="1"/>
      <c r="AC28" s="1"/>
      <c r="AD28" s="1"/>
    </row>
    <row r="29" spans="1:30" x14ac:dyDescent="0.25">
      <c r="W29" s="10"/>
      <c r="Y29" s="18"/>
      <c r="Z29" s="17"/>
      <c r="AA29" s="1"/>
      <c r="AB29" s="1"/>
      <c r="AC29" s="1"/>
      <c r="AD29" s="1"/>
    </row>
    <row r="30" spans="1:30" x14ac:dyDescent="0.25">
      <c r="W30" s="10"/>
      <c r="Y30" s="18"/>
      <c r="Z30" s="17"/>
      <c r="AA30" s="1"/>
      <c r="AB30" s="1"/>
      <c r="AC30" s="1"/>
      <c r="AD30" s="1"/>
    </row>
    <row r="31" spans="1:30" x14ac:dyDescent="0.25">
      <c r="W31" s="10"/>
      <c r="Y31" s="18"/>
      <c r="Z31" s="17"/>
      <c r="AA31" s="63"/>
      <c r="AB31" s="64"/>
      <c r="AC31" s="62"/>
      <c r="AD31" s="1"/>
    </row>
    <row r="32" spans="1:30" x14ac:dyDescent="0.25">
      <c r="W32" s="10"/>
      <c r="Y32" s="18"/>
      <c r="Z32" s="17"/>
      <c r="AA32" s="63"/>
      <c r="AB32" s="64"/>
      <c r="AC32" s="62"/>
      <c r="AD32" s="1"/>
    </row>
    <row r="33" spans="23:30" x14ac:dyDescent="0.25">
      <c r="W33" s="10"/>
      <c r="Y33" s="18"/>
      <c r="Z33" s="17"/>
      <c r="AA33" s="63"/>
      <c r="AB33" s="64"/>
      <c r="AC33" s="62"/>
      <c r="AD33" s="1"/>
    </row>
    <row r="34" spans="23:30" x14ac:dyDescent="0.25">
      <c r="W34" s="10"/>
      <c r="Y34" s="18"/>
      <c r="Z34" s="17"/>
      <c r="AA34" s="63"/>
      <c r="AB34" s="64"/>
      <c r="AC34" s="62"/>
      <c r="AD34" s="1"/>
    </row>
    <row r="35" spans="23:30" x14ac:dyDescent="0.25">
      <c r="W35" s="10"/>
      <c r="Y35" s="18"/>
      <c r="Z35" s="17"/>
      <c r="AA35" s="16"/>
      <c r="AB35" s="65"/>
      <c r="AC35" s="80"/>
      <c r="AD35" s="1"/>
    </row>
    <row r="36" spans="23:30" x14ac:dyDescent="0.25">
      <c r="W36" s="10"/>
      <c r="Y36" s="18"/>
      <c r="Z36" s="17"/>
      <c r="AA36" s="16"/>
      <c r="AB36" s="66"/>
      <c r="AC36" s="81"/>
      <c r="AD36" s="1"/>
    </row>
    <row r="37" spans="23:30" x14ac:dyDescent="0.25">
      <c r="W37" s="10"/>
      <c r="Y37" s="18"/>
      <c r="Z37" s="17"/>
      <c r="AA37" s="77"/>
      <c r="AB37" s="66"/>
      <c r="AC37" s="81"/>
      <c r="AD37" s="1"/>
    </row>
    <row r="38" spans="23:30" x14ac:dyDescent="0.25">
      <c r="W38" s="10"/>
      <c r="Y38" s="18"/>
      <c r="Z38" s="17"/>
      <c r="AA38" s="67"/>
      <c r="AB38" s="65"/>
      <c r="AC38" s="80"/>
      <c r="AD38" s="1"/>
    </row>
    <row r="39" spans="23:30" x14ac:dyDescent="0.25">
      <c r="W39" s="10"/>
      <c r="Y39" s="18"/>
      <c r="Z39" s="17"/>
      <c r="AA39" s="68"/>
      <c r="AB39" s="65"/>
      <c r="AC39" s="80"/>
      <c r="AD39" s="1"/>
    </row>
    <row r="40" spans="23:30" x14ac:dyDescent="0.25">
      <c r="W40" s="10"/>
      <c r="Y40" s="18"/>
      <c r="Z40" s="17"/>
      <c r="AA40" s="68"/>
      <c r="AB40" s="65"/>
      <c r="AC40" s="80"/>
      <c r="AD40" s="1"/>
    </row>
    <row r="41" spans="23:30" x14ac:dyDescent="0.25">
      <c r="W41" s="10"/>
      <c r="Y41" s="18"/>
      <c r="Z41" s="17"/>
      <c r="AA41" s="68"/>
      <c r="AB41" s="65"/>
      <c r="AC41" s="80"/>
      <c r="AD41" s="1"/>
    </row>
    <row r="42" spans="23:30" x14ac:dyDescent="0.25">
      <c r="W42" s="10"/>
      <c r="Y42" s="18"/>
      <c r="Z42" s="17"/>
      <c r="AA42" s="68"/>
      <c r="AB42" s="65"/>
      <c r="AC42" s="80"/>
      <c r="AD42" s="1"/>
    </row>
    <row r="43" spans="23:30" x14ac:dyDescent="0.25">
      <c r="W43" s="18"/>
      <c r="Y43" s="18"/>
      <c r="Z43" s="17"/>
      <c r="AA43" s="68"/>
      <c r="AB43" s="65"/>
      <c r="AC43" s="80"/>
      <c r="AD43" s="1"/>
    </row>
    <row r="44" spans="23:30" x14ac:dyDescent="0.25">
      <c r="W44" s="18"/>
      <c r="Y44" s="18"/>
      <c r="Z44" s="17"/>
      <c r="AA44" s="68"/>
      <c r="AB44" s="65"/>
      <c r="AC44" s="80"/>
      <c r="AD44" s="1"/>
    </row>
    <row r="45" spans="23:30" x14ac:dyDescent="0.25">
      <c r="W45" s="18"/>
      <c r="AA45" s="67"/>
      <c r="AB45" s="65"/>
      <c r="AC45" s="80"/>
      <c r="AD45" s="1"/>
    </row>
    <row r="46" spans="23:30" x14ac:dyDescent="0.25">
      <c r="W46" s="18"/>
      <c r="AA46" s="69"/>
      <c r="AB46" s="64"/>
      <c r="AC46" s="62"/>
      <c r="AD46" s="1"/>
    </row>
    <row r="47" spans="23:30" x14ac:dyDescent="0.25">
      <c r="AA47" s="69"/>
      <c r="AB47" s="64"/>
      <c r="AC47" s="62"/>
      <c r="AD47" s="1"/>
    </row>
    <row r="48" spans="23:30" x14ac:dyDescent="0.25">
      <c r="AA48" s="69"/>
      <c r="AB48" s="64"/>
      <c r="AC48" s="62"/>
      <c r="AD48" s="1"/>
    </row>
    <row r="49" spans="27:30" x14ac:dyDescent="0.25">
      <c r="AA49" s="1"/>
      <c r="AB49" s="1"/>
      <c r="AC49" s="1"/>
      <c r="AD49" s="1"/>
    </row>
    <row r="50" spans="27:30" x14ac:dyDescent="0.25">
      <c r="AA50" s="1"/>
      <c r="AB50" s="1"/>
      <c r="AC50" s="1"/>
      <c r="AD50" s="1"/>
    </row>
  </sheetData>
  <autoFilter ref="A4:AD4">
    <sortState ref="A5:AD22">
      <sortCondition ref="A4"/>
    </sortState>
  </autoFilter>
  <mergeCells count="4">
    <mergeCell ref="E1:K1"/>
    <mergeCell ref="L1:Q1"/>
    <mergeCell ref="R1:W1"/>
    <mergeCell ref="X1:AC1"/>
  </mergeCells>
  <conditionalFormatting sqref="E1:H1 E2:K22">
    <cfRule type="expression" dxfId="29" priority="40">
      <formula>$F$14=FALSE</formula>
    </cfRule>
  </conditionalFormatting>
  <conditionalFormatting sqref="L2:N22">
    <cfRule type="expression" dxfId="28" priority="39">
      <formula>$F$15=FALSE</formula>
    </cfRule>
  </conditionalFormatting>
  <conditionalFormatting sqref="R5:T22 R2:T3">
    <cfRule type="expression" dxfId="27" priority="38">
      <formula>$F$16=FALSE</formula>
    </cfRule>
  </conditionalFormatting>
  <conditionalFormatting sqref="Q4">
    <cfRule type="expression" dxfId="26" priority="34">
      <formula>$F$14=FALSE</formula>
    </cfRule>
  </conditionalFormatting>
  <conditionalFormatting sqref="O5:O22">
    <cfRule type="expression" dxfId="25" priority="33">
      <formula>$F$14=FALSE</formula>
    </cfRule>
  </conditionalFormatting>
  <conditionalFormatting sqref="Q5:Q22">
    <cfRule type="expression" dxfId="24" priority="32">
      <formula>$F$14=FALSE</formula>
    </cfRule>
  </conditionalFormatting>
  <conditionalFormatting sqref="O2:Q3">
    <cfRule type="expression" dxfId="23" priority="30">
      <formula>$F$14=FALSE</formula>
    </cfRule>
  </conditionalFormatting>
  <conditionalFormatting sqref="U5:U22">
    <cfRule type="expression" dxfId="22" priority="28">
      <formula>$F$14=FALSE</formula>
    </cfRule>
  </conditionalFormatting>
  <conditionalFormatting sqref="W5:W22">
    <cfRule type="expression" dxfId="21" priority="27">
      <formula>$F$14=FALSE</formula>
    </cfRule>
  </conditionalFormatting>
  <conditionalFormatting sqref="W4">
    <cfRule type="expression" dxfId="20" priority="26">
      <formula>$F$14=FALSE</formula>
    </cfRule>
  </conditionalFormatting>
  <conditionalFormatting sqref="C4">
    <cfRule type="expression" dxfId="19" priority="25">
      <formula>$F$14=FALSE</formula>
    </cfRule>
  </conditionalFormatting>
  <conditionalFormatting sqref="D4">
    <cfRule type="expression" dxfId="18" priority="24">
      <formula>$F$14=FALSE</formula>
    </cfRule>
  </conditionalFormatting>
  <conditionalFormatting sqref="D5:D22">
    <cfRule type="expression" dxfId="17" priority="23">
      <formula>$F$14=FALSE</formula>
    </cfRule>
  </conditionalFormatting>
  <conditionalFormatting sqref="R4:T4">
    <cfRule type="expression" dxfId="16" priority="22">
      <formula>$F$15=FALSE</formula>
    </cfRule>
  </conditionalFormatting>
  <conditionalFormatting sqref="U2:V3">
    <cfRule type="expression" dxfId="15" priority="21">
      <formula>$F$14=FALSE</formula>
    </cfRule>
  </conditionalFormatting>
  <conditionalFormatting sqref="L1:P1">
    <cfRule type="expression" dxfId="14" priority="20">
      <formula>$F$14=FALSE</formula>
    </cfRule>
  </conditionalFormatting>
  <conditionalFormatting sqref="R1:V1">
    <cfRule type="expression" dxfId="13" priority="18">
      <formula>$F$14=FALSE</formula>
    </cfRule>
  </conditionalFormatting>
  <conditionalFormatting sqref="A4">
    <cfRule type="expression" dxfId="12" priority="17">
      <formula>$D$14=FALSE</formula>
    </cfRule>
  </conditionalFormatting>
  <conditionalFormatting sqref="P5:P22">
    <cfRule type="expression" dxfId="11" priority="16">
      <formula>$F$14=FALSE</formula>
    </cfRule>
  </conditionalFormatting>
  <conditionalFormatting sqref="O4:P4">
    <cfRule type="expression" dxfId="10" priority="15">
      <formula>$F$14=FALSE</formula>
    </cfRule>
  </conditionalFormatting>
  <conditionalFormatting sqref="U4:V4">
    <cfRule type="expression" dxfId="9" priority="14">
      <formula>$F$14=FALSE</formula>
    </cfRule>
  </conditionalFormatting>
  <conditionalFormatting sqref="V5:V22">
    <cfRule type="expression" dxfId="8" priority="13">
      <formula>$F$14=FALSE</formula>
    </cfRule>
  </conditionalFormatting>
  <conditionalFormatting sqref="X1:AB1">
    <cfRule type="expression" dxfId="7" priority="12">
      <formula>$F$14=FALSE</formula>
    </cfRule>
  </conditionalFormatting>
  <conditionalFormatting sqref="X2:Z3">
    <cfRule type="expression" dxfId="6" priority="11">
      <formula>$F$16=FALSE</formula>
    </cfRule>
  </conditionalFormatting>
  <conditionalFormatting sqref="X4:Z4">
    <cfRule type="expression" dxfId="5" priority="9">
      <formula>$F$15=FALSE</formula>
    </cfRule>
  </conditionalFormatting>
  <conditionalFormatting sqref="AC4">
    <cfRule type="expression" dxfId="4" priority="7">
      <formula>$F$14=FALSE</formula>
    </cfRule>
  </conditionalFormatting>
  <conditionalFormatting sqref="AA4:AB4">
    <cfRule type="expression" dxfId="3" priority="6">
      <formula>$F$14=FALSE</formula>
    </cfRule>
  </conditionalFormatting>
  <conditionalFormatting sqref="AA5:AA22">
    <cfRule type="expression" dxfId="2" priority="5">
      <formula>$F$14=FALSE</formula>
    </cfRule>
  </conditionalFormatting>
  <conditionalFormatting sqref="AB5:AB22">
    <cfRule type="expression" dxfId="1" priority="4">
      <formula>$F$14=FALSE</formula>
    </cfRule>
  </conditionalFormatting>
  <conditionalFormatting sqref="AC5:AC22">
    <cfRule type="expression" dxfId="0" priority="1">
      <formula>$F$14=FALSE</formula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Tommaso Rooms</cp:lastModifiedBy>
  <cp:lastPrinted>2014-08-29T20:03:45Z</cp:lastPrinted>
  <dcterms:created xsi:type="dcterms:W3CDTF">2014-08-27T13:21:17Z</dcterms:created>
  <dcterms:modified xsi:type="dcterms:W3CDTF">2015-06-22T23:32:33Z</dcterms:modified>
</cp:coreProperties>
</file>